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<sst xmlns="http://schemas.openxmlformats.org/spreadsheetml/2006/main" count="67" uniqueCount="46">
  <si>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Key Inputs -Blue cells</t>
  </si>
  <si>
    <t>Cyl vol cu ft</t>
  </si>
  <si>
    <t>L/cuft</t>
  </si>
  <si>
    <t>Cyl Vol in Liters</t>
  </si>
  <si>
    <t>Cost per cylindrer of H2, Air and MU if used</t>
  </si>
  <si>
    <t>Number of FID's and Flow Rates</t>
  </si>
  <si>
    <t>Estimated quiet time</t>
  </si>
  <si>
    <t>New</t>
  </si>
  <si>
    <t>Gas cost/</t>
  </si>
  <si>
    <t>Discounted</t>
  </si>
  <si>
    <t>cost</t>
  </si>
  <si>
    <t>ml/min</t>
  </si>
  <si>
    <t>min/</t>
  </si>
  <si>
    <t>ml/day</t>
  </si>
  <si>
    <t>L/day</t>
  </si>
  <si>
    <t># FIDs</t>
  </si>
  <si>
    <t>L for all</t>
  </si>
  <si>
    <t>days of cyl</t>
  </si>
  <si>
    <t>cyl year</t>
  </si>
  <si>
    <t>price/cyl</t>
  </si>
  <si>
    <t>year</t>
  </si>
  <si>
    <t>run time**</t>
  </si>
  <si>
    <t>(w/FidIG)</t>
  </si>
  <si>
    <t>savings</t>
  </si>
  <si>
    <t>day</t>
  </si>
  <si>
    <t>Hydrogen</t>
  </si>
  <si>
    <t>min/hour/</t>
  </si>
  <si>
    <t>Air</t>
  </si>
  <si>
    <t>Cost for FidIgs</t>
  </si>
  <si>
    <t>TTL cost (#*cost)</t>
  </si>
  <si>
    <t>Total Estimated</t>
  </si>
  <si>
    <t>Savings</t>
  </si>
  <si>
    <t>(w/o MU)</t>
  </si>
  <si>
    <t>**Discounted run time estimate: This is the amount of time in a shift or in a week</t>
  </si>
  <si>
    <r>
      <t xml:space="preserve">that you estimate the instrument is </t>
    </r>
    <r>
      <rPr>
        <b/>
        <sz val="10"/>
        <color indexed="8"/>
        <rFont val="Arial"/>
        <family val="2"/>
      </rPr>
      <t>idle</t>
    </r>
    <r>
      <rPr>
        <sz val="10"/>
        <color indexed="8"/>
        <rFont val="Arial"/>
        <family val="2"/>
      </rPr>
      <t>.  If the instrument is running all the time</t>
    </r>
  </si>
  <si>
    <t>this number is zero, if it runs a couple of hours a week it might be 80%</t>
  </si>
  <si>
    <t>MakeUp</t>
  </si>
  <si>
    <t>w/MU</t>
  </si>
  <si>
    <t>Savings does NOT take into account cylinder rental nor</t>
  </si>
  <si>
    <t>If you are running generators then obviously you will not realize savings.  You will</t>
  </si>
  <si>
    <t xml:space="preserve">does it take into account the amount of time needed to </t>
  </si>
  <si>
    <t>however have much less wear and tear on your generator, especially a hydrogen</t>
  </si>
  <si>
    <t>swap out cylinders.</t>
  </si>
  <si>
    <t>generator.  You might even get away with fewer generators.....</t>
  </si>
  <si>
    <t>Advanced Industrial Chemistry LLC</t>
  </si>
  <si>
    <t>24 Feb '22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</si>
</sst>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[$$-409]#,##0.00;[RED]\-[$$-409]#,##0.00"/>
    <numFmt numFmtId="167" formatCode="0.00%"/>
    <numFmt numFmtId="168" formatCode="[$$-409]#,##0;[RED]\-[$$-409]#,##0"/>
    <numFmt numFmtId="169" formatCode="0.0000000000"/>
    <numFmt numFmtId="170" formatCode="[$$-409]#,##0;\-[$$-409]#,##0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4" fontId="0" fillId="0" borderId="0" xfId="0" applyAlignment="1">
      <alignment horizontal="center"/>
    </xf>
    <xf numFmtId="167" fontId="1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7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41"/>
  <sheetViews>
    <sheetView tabSelected="1" workbookViewId="0" topLeftCell="A5">
      <selection activeCell="N35" sqref="N35"/>
    </sheetView>
  </sheetViews>
  <sheetFormatPr defaultColWidth="12.57421875" defaultRowHeight="12.75"/>
  <cols>
    <col min="1" max="1" width="19.28125" style="0" customWidth="1"/>
    <col min="2" max="4" width="11.57421875" style="0" customWidth="1"/>
    <col min="5" max="5" width="8.7109375" style="0" customWidth="1"/>
    <col min="6" max="6" width="8.421875" style="0" customWidth="1"/>
    <col min="7" max="7" width="9.00390625" style="0" customWidth="1"/>
    <col min="8" max="8" width="9.7109375" style="0" customWidth="1"/>
    <col min="9" max="9" width="8.140625" style="0" customWidth="1"/>
    <col min="10" max="10" width="11.57421875" style="0" customWidth="1"/>
    <col min="11" max="11" width="8.7109375" style="0" customWidth="1"/>
    <col min="12" max="12" width="9.57421875" style="0" customWidth="1"/>
    <col min="13" max="16384" width="11.57421875" style="0" customWidth="1"/>
  </cols>
  <sheetData>
    <row r="3" spans="1:15" ht="12.75">
      <c r="A3" s="1" t="s">
        <v>0</v>
      </c>
      <c r="B3" s="1"/>
      <c r="C3" s="1"/>
      <c r="D3" s="1"/>
      <c r="E3" s="1" t="s">
        <v>1</v>
      </c>
      <c r="F3" s="2" t="s">
        <v>2</v>
      </c>
      <c r="G3" s="3" t="s">
        <v>3</v>
      </c>
      <c r="H3" s="1"/>
      <c r="I3" s="1"/>
      <c r="J3" s="1"/>
      <c r="K3" s="1"/>
      <c r="L3" s="1"/>
      <c r="M3" s="1"/>
      <c r="N3" s="1"/>
      <c r="O3" s="1"/>
    </row>
    <row r="4" spans="2:15" ht="12.75">
      <c r="B4" s="4"/>
      <c r="C4" s="4"/>
      <c r="D4" s="4"/>
      <c r="E4" s="1"/>
      <c r="F4" s="1"/>
      <c r="G4" s="1"/>
      <c r="H4" s="4"/>
      <c r="I4" s="4"/>
      <c r="J4" s="4"/>
      <c r="K4" s="4"/>
      <c r="L4" s="4"/>
      <c r="N4" s="4"/>
      <c r="O4" s="4"/>
    </row>
    <row r="5" spans="1:15" ht="12.75">
      <c r="A5" s="3" t="s">
        <v>4</v>
      </c>
      <c r="C5" s="1"/>
      <c r="D5" s="1"/>
      <c r="E5" s="1">
        <v>300</v>
      </c>
      <c r="F5" s="1">
        <v>28.3</v>
      </c>
      <c r="G5" s="1">
        <f>F5*E5</f>
        <v>8490</v>
      </c>
      <c r="H5" s="1"/>
      <c r="I5" s="1"/>
      <c r="J5" s="1"/>
      <c r="K5" s="1"/>
      <c r="L5" s="1"/>
      <c r="M5" s="1"/>
      <c r="N5" s="1"/>
      <c r="O5" s="1"/>
    </row>
    <row r="6" spans="1:15" ht="12.75">
      <c r="A6" s="3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7</v>
      </c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8</v>
      </c>
      <c r="M8" s="1" t="s">
        <v>9</v>
      </c>
      <c r="N8" s="1" t="s">
        <v>10</v>
      </c>
      <c r="O8" s="1"/>
    </row>
    <row r="9" spans="1:15" ht="12.75">
      <c r="A9" s="4"/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/>
      <c r="K9" s="1" t="s">
        <v>19</v>
      </c>
      <c r="L9" s="1" t="s">
        <v>20</v>
      </c>
      <c r="M9" s="1" t="s">
        <v>21</v>
      </c>
      <c r="N9" s="5" t="s">
        <v>22</v>
      </c>
      <c r="O9" s="1" t="s">
        <v>23</v>
      </c>
    </row>
    <row r="10" spans="1:15" ht="12.75">
      <c r="A10" s="4"/>
      <c r="B10" s="1"/>
      <c r="C10" s="1" t="s">
        <v>24</v>
      </c>
      <c r="D10" s="1"/>
      <c r="E10" s="1"/>
      <c r="F10" s="1"/>
      <c r="G10" s="1"/>
      <c r="H10" s="1"/>
      <c r="I10" s="1"/>
      <c r="J10" s="1"/>
      <c r="K10" s="1"/>
      <c r="L10" s="1"/>
      <c r="N10" s="1"/>
      <c r="O10" s="1"/>
    </row>
    <row r="11" spans="1:15" ht="12.75">
      <c r="A11" s="2" t="s">
        <v>25</v>
      </c>
      <c r="B11" s="6">
        <v>30</v>
      </c>
      <c r="C11" s="1">
        <v>1440</v>
      </c>
      <c r="D11" s="1">
        <f>B11*C11</f>
        <v>43200</v>
      </c>
      <c r="E11" s="1">
        <f>D11/1000</f>
        <v>43.2</v>
      </c>
      <c r="F11" s="6">
        <v>2</v>
      </c>
      <c r="G11" s="1">
        <f>F11*E11</f>
        <v>86.4</v>
      </c>
      <c r="H11" s="7">
        <f>G5/G11</f>
        <v>98.26388888888889</v>
      </c>
      <c r="I11" s="7">
        <f>365/H11</f>
        <v>3.714487632508834</v>
      </c>
      <c r="J11" s="1"/>
      <c r="K11" s="6">
        <v>180</v>
      </c>
      <c r="L11" s="8">
        <f>I11*K11</f>
        <v>668.6077738515901</v>
      </c>
      <c r="M11" s="9">
        <v>0.6</v>
      </c>
      <c r="N11" s="8">
        <f>L11*(1-M11)</f>
        <v>267.44310954063604</v>
      </c>
      <c r="O11" s="10">
        <f>L11-N11</f>
        <v>401.16466431095404</v>
      </c>
    </row>
    <row r="12" spans="1:15" ht="12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1"/>
    </row>
    <row r="13" spans="1:15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1"/>
    </row>
    <row r="14" spans="1:15" ht="12.75">
      <c r="A14" s="12"/>
      <c r="B14" s="1" t="s">
        <v>11</v>
      </c>
      <c r="C14" s="1" t="s">
        <v>26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18</v>
      </c>
      <c r="J14" s="1"/>
      <c r="K14" s="1" t="s">
        <v>19</v>
      </c>
      <c r="L14" s="1"/>
      <c r="M14" s="1"/>
      <c r="N14" s="1"/>
      <c r="O14" s="11"/>
    </row>
    <row r="15" spans="1:15" ht="12.75">
      <c r="A15" s="12"/>
      <c r="B15" s="1"/>
      <c r="C15" s="1" t="s">
        <v>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1"/>
    </row>
    <row r="16" spans="1:15" ht="12.75">
      <c r="A16" s="12" t="s">
        <v>27</v>
      </c>
      <c r="B16" s="6">
        <v>300</v>
      </c>
      <c r="C16" s="1">
        <v>1440</v>
      </c>
      <c r="D16" s="1">
        <f>B16*C16</f>
        <v>432000</v>
      </c>
      <c r="E16" s="1">
        <f>D16/1000</f>
        <v>432</v>
      </c>
      <c r="F16" s="1">
        <f>F11</f>
        <v>2</v>
      </c>
      <c r="G16" s="1">
        <f>F16*E16</f>
        <v>864</v>
      </c>
      <c r="H16" s="7">
        <f>G5/G16</f>
        <v>9.82638888888889</v>
      </c>
      <c r="I16" s="7">
        <f>365/H16</f>
        <v>37.14487632508834</v>
      </c>
      <c r="J16" s="1"/>
      <c r="K16" s="6">
        <v>100</v>
      </c>
      <c r="L16" s="8">
        <f>I16*K16</f>
        <v>3714.487632508834</v>
      </c>
      <c r="M16" s="13">
        <f>M11</f>
        <v>0.6</v>
      </c>
      <c r="N16" s="8">
        <f>L16*(1-M16)</f>
        <v>1485.7950530035337</v>
      </c>
      <c r="O16" s="10">
        <f>L16-N16</f>
        <v>2228.6925795053003</v>
      </c>
    </row>
    <row r="17" spans="1:15" ht="12.75">
      <c r="A17" s="12"/>
      <c r="O17" s="14"/>
    </row>
    <row r="18" spans="1:15" ht="12.75">
      <c r="A18" s="12"/>
      <c r="O18" s="14"/>
    </row>
    <row r="19" spans="6:15" ht="12.75">
      <c r="F19" s="1" t="s">
        <v>28</v>
      </c>
      <c r="G19" s="1"/>
      <c r="H19" s="1" t="s">
        <v>29</v>
      </c>
      <c r="M19" s="1" t="s">
        <v>30</v>
      </c>
      <c r="N19" s="1"/>
      <c r="O19" s="15">
        <f>O11+O16</f>
        <v>2629.857243816254</v>
      </c>
    </row>
    <row r="20" spans="6:15" ht="12.75">
      <c r="F20" s="1"/>
      <c r="G20" s="1"/>
      <c r="H20" s="1"/>
      <c r="J20" s="1"/>
      <c r="K20" s="1"/>
      <c r="L20" s="1"/>
      <c r="M20" s="1" t="s">
        <v>31</v>
      </c>
      <c r="N20" s="1"/>
      <c r="O20" s="1"/>
    </row>
    <row r="21" spans="6:15" ht="12.75">
      <c r="F21" s="1">
        <v>140</v>
      </c>
      <c r="G21" s="1">
        <f>F11</f>
        <v>2</v>
      </c>
      <c r="H21" s="1">
        <f>F21*G21</f>
        <v>280</v>
      </c>
      <c r="M21" s="1" t="s">
        <v>32</v>
      </c>
      <c r="N21" s="1"/>
      <c r="O21" s="1"/>
    </row>
    <row r="22" spans="6:15" ht="12.75">
      <c r="F22" s="4"/>
      <c r="M22" s="4"/>
      <c r="O22" s="14"/>
    </row>
    <row r="23" ht="12.75">
      <c r="B23" s="3" t="s">
        <v>33</v>
      </c>
    </row>
    <row r="24" ht="12.75">
      <c r="B24" s="3" t="s">
        <v>34</v>
      </c>
    </row>
    <row r="25" spans="1:16" ht="12.75">
      <c r="A25" s="16"/>
      <c r="B25" s="3" t="s">
        <v>35</v>
      </c>
      <c r="P25" s="1"/>
    </row>
    <row r="26" ht="12.75">
      <c r="P26" s="1"/>
    </row>
    <row r="27" spans="1:16" ht="12.75">
      <c r="A27" s="12"/>
      <c r="B27" s="1" t="s">
        <v>11</v>
      </c>
      <c r="C27" s="1" t="s">
        <v>26</v>
      </c>
      <c r="D27" s="1" t="s">
        <v>13</v>
      </c>
      <c r="E27" s="1" t="s">
        <v>14</v>
      </c>
      <c r="F27" s="1" t="s">
        <v>15</v>
      </c>
      <c r="G27" s="1" t="s">
        <v>16</v>
      </c>
      <c r="H27" s="1" t="s">
        <v>17</v>
      </c>
      <c r="I27" s="1" t="s">
        <v>18</v>
      </c>
      <c r="J27" s="1"/>
      <c r="K27" s="1" t="s">
        <v>19</v>
      </c>
      <c r="L27" s="1"/>
      <c r="M27" s="1"/>
      <c r="N27" s="1"/>
      <c r="O27" s="11" t="s">
        <v>23</v>
      </c>
      <c r="P27" s="1"/>
    </row>
    <row r="28" spans="1:19" ht="12.75">
      <c r="A28" s="12"/>
      <c r="B28" s="1"/>
      <c r="C28" s="1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1"/>
      <c r="P28" s="1"/>
      <c r="Q28" s="1"/>
      <c r="R28" s="1"/>
      <c r="S28" s="1"/>
    </row>
    <row r="29" spans="1:15" ht="12.75">
      <c r="A29" s="12" t="s">
        <v>36</v>
      </c>
      <c r="B29" s="6">
        <v>40</v>
      </c>
      <c r="C29" s="1">
        <v>1440</v>
      </c>
      <c r="D29" s="1">
        <f>B29*C29</f>
        <v>57600</v>
      </c>
      <c r="E29" s="1">
        <f>D29/1000</f>
        <v>57.6</v>
      </c>
      <c r="F29" s="1">
        <f>F11</f>
        <v>2</v>
      </c>
      <c r="G29" s="1">
        <f>F29*E29</f>
        <v>115.2</v>
      </c>
      <c r="H29" s="7">
        <f>G5/G29</f>
        <v>73.69791666666667</v>
      </c>
      <c r="I29" s="7">
        <f>365/H29</f>
        <v>4.9526501766784445</v>
      </c>
      <c r="J29" s="1"/>
      <c r="K29" s="6">
        <v>150</v>
      </c>
      <c r="L29" s="8">
        <f>I29*K29</f>
        <v>742.8975265017667</v>
      </c>
      <c r="M29" s="13">
        <f>M11</f>
        <v>0.6</v>
      </c>
      <c r="N29" s="8">
        <f>L29*(1-M29)</f>
        <v>297.1590106007067</v>
      </c>
      <c r="O29" s="10">
        <f>L29-N29</f>
        <v>445.73851590106</v>
      </c>
    </row>
    <row r="32" spans="13:15" ht="12.75">
      <c r="M32" t="s">
        <v>31</v>
      </c>
      <c r="O32" s="17">
        <f>O19+O29</f>
        <v>3075.595759717314</v>
      </c>
    </row>
    <row r="33" ht="12.75">
      <c r="M33" t="s">
        <v>37</v>
      </c>
    </row>
    <row r="35" spans="2:9" ht="12.75">
      <c r="B35" t="s">
        <v>38</v>
      </c>
      <c r="I35" s="3" t="s">
        <v>39</v>
      </c>
    </row>
    <row r="36" spans="2:9" ht="12.75">
      <c r="B36" t="s">
        <v>40</v>
      </c>
      <c r="I36" s="3" t="s">
        <v>41</v>
      </c>
    </row>
    <row r="37" spans="2:9" ht="12.75">
      <c r="B37" t="s">
        <v>42</v>
      </c>
      <c r="I37" s="3" t="s">
        <v>43</v>
      </c>
    </row>
    <row r="41" spans="1:15" ht="12.75">
      <c r="A41" t="s">
        <v>44</v>
      </c>
      <c r="O41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Monagle</dc:creator>
  <cp:keywords/>
  <dc:description/>
  <cp:lastModifiedBy>Matthew Monagle</cp:lastModifiedBy>
  <dcterms:created xsi:type="dcterms:W3CDTF">2022-02-24T15:13:56Z</dcterms:created>
  <dcterms:modified xsi:type="dcterms:W3CDTF">2022-02-24T16:01:11Z</dcterms:modified>
  <cp:category/>
  <cp:version/>
  <cp:contentType/>
  <cp:contentStatus/>
  <cp:revision>11</cp:revision>
</cp:coreProperties>
</file>